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bd206762d9f56f/Calculators/"/>
    </mc:Choice>
  </mc:AlternateContent>
  <xr:revisionPtr revIDLastSave="4" documentId="8_{4308E82A-6C23-4A6C-BFF8-E583FA1ACD66}" xr6:coauthVersionLast="47" xr6:coauthVersionMax="47" xr10:uidLastSave="{6A3FDC51-8FA9-45C8-B9F0-5DCDAC22F754}"/>
  <bookViews>
    <workbookView xWindow="-108" yWindow="-108" windowWidth="23256" windowHeight="12576" xr2:uid="{89E9F088-DE8C-4E89-B707-F2D1E6CC4F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1" l="1"/>
  <c r="G30" i="1"/>
  <c r="J26" i="1"/>
  <c r="J14" i="1"/>
  <c r="R14" i="1" s="1"/>
  <c r="G14" i="1"/>
  <c r="L14" i="1" s="1"/>
  <c r="H41" i="1" l="1"/>
  <c r="I48" i="1"/>
  <c r="I47" i="1"/>
  <c r="I46" i="1"/>
  <c r="I45" i="1"/>
  <c r="I44" i="1"/>
  <c r="O14" i="1" l="1"/>
  <c r="T14" i="1" s="1"/>
  <c r="E31" i="1" l="1"/>
  <c r="C31" i="1" s="1"/>
  <c r="J29" i="1" s="1"/>
  <c r="E32" i="1"/>
  <c r="C33" i="1" s="1"/>
  <c r="G31" i="1" s="1"/>
  <c r="E14" i="1"/>
  <c r="E16" i="1" l="1"/>
  <c r="C16" i="1" s="1"/>
  <c r="C14" i="1"/>
  <c r="C35" i="1"/>
  <c r="J25" i="1" s="1"/>
  <c r="C34" i="1"/>
  <c r="K31" i="1" s="1"/>
  <c r="C32" i="1"/>
  <c r="H26" i="1" s="1"/>
  <c r="E17" i="1"/>
  <c r="E15" i="1"/>
  <c r="C15" i="1" s="1"/>
  <c r="G15" i="1" l="1"/>
  <c r="O15" i="1" s="1"/>
  <c r="I10" i="1"/>
  <c r="Q10" i="1"/>
  <c r="E18" i="1"/>
  <c r="C18" i="1" s="1"/>
  <c r="C17" i="1"/>
  <c r="J15" i="1" s="1"/>
  <c r="R15" i="1" s="1"/>
  <c r="C36" i="1"/>
</calcChain>
</file>

<file path=xl/sharedStrings.xml><?xml version="1.0" encoding="utf-8"?>
<sst xmlns="http://schemas.openxmlformats.org/spreadsheetml/2006/main" count="103" uniqueCount="49">
  <si>
    <t>U =</t>
  </si>
  <si>
    <t>R =</t>
  </si>
  <si>
    <t>V</t>
  </si>
  <si>
    <t>Ω</t>
  </si>
  <si>
    <t>I =</t>
  </si>
  <si>
    <t>A</t>
  </si>
  <si>
    <t>UR =</t>
  </si>
  <si>
    <t>PU =</t>
  </si>
  <si>
    <t>W</t>
  </si>
  <si>
    <t>PR =</t>
  </si>
  <si>
    <t>ΣP = 0?</t>
  </si>
  <si>
    <t>I</t>
  </si>
  <si>
    <t>PU2 =</t>
  </si>
  <si>
    <t>PU1 =</t>
  </si>
  <si>
    <t xml:space="preserve"> Ω</t>
  </si>
  <si>
    <t>U, I en R:</t>
  </si>
  <si>
    <t>P:</t>
  </si>
  <si>
    <t>Fill in red values:</t>
  </si>
  <si>
    <t>Watt's law: P = U*I   [W]</t>
  </si>
  <si>
    <t>Pouillet's law:</t>
  </si>
  <si>
    <t>l =</t>
  </si>
  <si>
    <t>m</t>
  </si>
  <si>
    <t>A =</t>
  </si>
  <si>
    <r>
      <t>mm</t>
    </r>
    <r>
      <rPr>
        <sz val="11"/>
        <color theme="1"/>
        <rFont val="Calibri"/>
        <family val="2"/>
      </rPr>
      <t>²</t>
    </r>
  </si>
  <si>
    <t>Ωmm²/m</t>
  </si>
  <si>
    <t>mm</t>
  </si>
  <si>
    <t>l = length conductor [m]</t>
  </si>
  <si>
    <r>
      <t>A = size conductor surface [mm</t>
    </r>
    <r>
      <rPr>
        <sz val="11"/>
        <color theme="1"/>
        <rFont val="Calibri"/>
        <family val="2"/>
      </rPr>
      <t>²</t>
    </r>
    <r>
      <rPr>
        <sz val="11"/>
        <color theme="1"/>
        <rFont val="Calibri"/>
        <family val="2"/>
        <scheme val="minor"/>
      </rPr>
      <t>]</t>
    </r>
  </si>
  <si>
    <t>ρ = resistivity of the material [Ωmm²/m]</t>
  </si>
  <si>
    <t>gives diameter:</t>
  </si>
  <si>
    <t>ρ =</t>
  </si>
  <si>
    <t>Results for:</t>
  </si>
  <si>
    <t>Ohm's, Watt's and Pouilet's laws</t>
  </si>
  <si>
    <t>HAN University of Applied Sciences, Arnhem, the Netherlands</t>
  </si>
  <si>
    <t>© Amperes.nl      email:  info@amperes.nl</t>
  </si>
  <si>
    <t>For private use only and not for commercial settings</t>
  </si>
  <si>
    <t>Bram Steennis     Version March 1  2021</t>
  </si>
  <si>
    <r>
      <t>mm</t>
    </r>
    <r>
      <rPr>
        <b/>
        <sz val="11"/>
        <color theme="1"/>
        <rFont val="Calibri"/>
        <family val="2"/>
      </rPr>
      <t>²</t>
    </r>
  </si>
  <si>
    <r>
      <t>Ohm's law: U = I*R   [</t>
    </r>
    <r>
      <rPr>
        <b/>
        <sz val="11"/>
        <color theme="1"/>
        <rFont val="Calibri"/>
        <family val="2"/>
      </rPr>
      <t>Ω]</t>
    </r>
  </si>
  <si>
    <t>Silver:</t>
  </si>
  <si>
    <t>Copper:</t>
  </si>
  <si>
    <t>Gold:</t>
  </si>
  <si>
    <t>Alimunium:</t>
  </si>
  <si>
    <t>Iron:</t>
  </si>
  <si>
    <t>Numer of digits after the decimal point;</t>
  </si>
  <si>
    <r>
      <t>U</t>
    </r>
    <r>
      <rPr>
        <b/>
        <sz val="10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 xml:space="preserve"> = </t>
    </r>
  </si>
  <si>
    <r>
      <t>U</t>
    </r>
    <r>
      <rPr>
        <b/>
        <sz val="10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= </t>
    </r>
  </si>
  <si>
    <r>
      <rPr>
        <b/>
        <sz val="12"/>
        <color theme="1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>1</t>
    </r>
  </si>
  <si>
    <r>
      <t>U</t>
    </r>
    <r>
      <rPr>
        <b/>
        <sz val="10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</si>
</sst>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00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theme="0"/>
      <name val="Calibri"/>
      <family val="2"/>
    </font>
    <font>
      <sz val="12"/>
      <color theme="0" tint="-0.1499984740745262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right"/>
    </xf>
    <xf numFmtId="0" fontId="0" fillId="3" borderId="0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4" fillId="0" borderId="16" xfId="0" applyFont="1" applyBorder="1"/>
    <xf numFmtId="0" fontId="3" fillId="0" borderId="17" xfId="0" applyFont="1" applyBorder="1"/>
    <xf numFmtId="0" fontId="0" fillId="0" borderId="17" xfId="0" applyBorder="1"/>
    <xf numFmtId="0" fontId="0" fillId="0" borderId="18" xfId="0" applyBorder="1"/>
    <xf numFmtId="0" fontId="2" fillId="0" borderId="0" xfId="0" applyFont="1" applyBorder="1"/>
    <xf numFmtId="0" fontId="2" fillId="0" borderId="12" xfId="0" applyFont="1" applyFill="1" applyBorder="1" applyAlignment="1">
      <alignment horizontal="right"/>
    </xf>
    <xf numFmtId="0" fontId="2" fillId="0" borderId="12" xfId="0" applyFont="1" applyBorder="1"/>
    <xf numFmtId="164" fontId="0" fillId="0" borderId="0" xfId="0" applyNumberFormat="1" applyBorder="1" applyAlignment="1">
      <alignment horizontal="left"/>
    </xf>
    <xf numFmtId="0" fontId="0" fillId="0" borderId="16" xfId="0" applyBorder="1"/>
    <xf numFmtId="0" fontId="12" fillId="0" borderId="0" xfId="0" applyFont="1"/>
    <xf numFmtId="2" fontId="0" fillId="0" borderId="0" xfId="0" applyNumberFormat="1"/>
    <xf numFmtId="2" fontId="1" fillId="0" borderId="0" xfId="0" applyNumberFormat="1" applyFont="1"/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13" fillId="0" borderId="0" xfId="0" applyFont="1" applyFill="1" applyBorder="1"/>
    <xf numFmtId="0" fontId="17" fillId="3" borderId="14" xfId="0" applyFont="1" applyFill="1" applyBorder="1" applyAlignment="1">
      <alignment horizontal="right"/>
    </xf>
    <xf numFmtId="3" fontId="10" fillId="3" borderId="1" xfId="0" applyNumberFormat="1" applyFont="1" applyFill="1" applyBorder="1" applyProtection="1">
      <protection locked="0"/>
    </xf>
    <xf numFmtId="0" fontId="13" fillId="3" borderId="2" xfId="0" applyFont="1" applyFill="1" applyBorder="1"/>
    <xf numFmtId="0" fontId="17" fillId="3" borderId="15" xfId="0" applyFont="1" applyFill="1" applyBorder="1" applyAlignment="1">
      <alignment horizontal="right"/>
    </xf>
    <xf numFmtId="0" fontId="10" fillId="3" borderId="4" xfId="0" applyFont="1" applyFill="1" applyBorder="1" applyProtection="1">
      <protection locked="0"/>
    </xf>
    <xf numFmtId="0" fontId="13" fillId="3" borderId="5" xfId="0" applyFont="1" applyFill="1" applyBorder="1"/>
    <xf numFmtId="0" fontId="13" fillId="0" borderId="9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7" fillId="0" borderId="0" xfId="0" applyFont="1" applyBorder="1"/>
    <xf numFmtId="4" fontId="1" fillId="0" borderId="12" xfId="0" applyNumberFormat="1" applyFont="1" applyBorder="1"/>
    <xf numFmtId="4" fontId="0" fillId="0" borderId="0" xfId="0" applyNumberFormat="1" applyBorder="1"/>
    <xf numFmtId="4" fontId="5" fillId="0" borderId="12" xfId="0" applyNumberFormat="1" applyFont="1" applyBorder="1"/>
    <xf numFmtId="4" fontId="5" fillId="0" borderId="0" xfId="0" applyNumberFormat="1" applyFont="1" applyBorder="1"/>
    <xf numFmtId="4" fontId="15" fillId="3" borderId="14" xfId="0" applyNumberFormat="1" applyFont="1" applyFill="1" applyBorder="1" applyAlignment="1">
      <alignment horizontal="right"/>
    </xf>
    <xf numFmtId="4" fontId="15" fillId="3" borderId="2" xfId="0" applyNumberFormat="1" applyFont="1" applyFill="1" applyBorder="1"/>
    <xf numFmtId="4" fontId="15" fillId="3" borderId="15" xfId="0" applyNumberFormat="1" applyFont="1" applyFill="1" applyBorder="1" applyAlignment="1">
      <alignment horizontal="right"/>
    </xf>
    <xf numFmtId="4" fontId="16" fillId="3" borderId="5" xfId="0" applyNumberFormat="1" applyFont="1" applyFill="1" applyBorder="1"/>
    <xf numFmtId="4" fontId="5" fillId="0" borderId="12" xfId="0" applyNumberFormat="1" applyFont="1" applyBorder="1" applyAlignment="1">
      <alignment horizontal="right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7" fillId="0" borderId="0" xfId="0" applyNumberFormat="1" applyFont="1" applyBorder="1"/>
    <xf numFmtId="4" fontId="8" fillId="0" borderId="12" xfId="0" applyNumberFormat="1" applyFont="1" applyBorder="1"/>
    <xf numFmtId="4" fontId="9" fillId="0" borderId="0" xfId="0" applyNumberFormat="1" applyFont="1" applyBorder="1"/>
    <xf numFmtId="4" fontId="15" fillId="3" borderId="12" xfId="0" applyNumberFormat="1" applyFont="1" applyFill="1" applyBorder="1" applyAlignment="1">
      <alignment horizontal="right"/>
    </xf>
    <xf numFmtId="4" fontId="15" fillId="3" borderId="3" xfId="0" applyNumberFormat="1" applyFont="1" applyFill="1" applyBorder="1"/>
    <xf numFmtId="4" fontId="6" fillId="0" borderId="12" xfId="0" applyNumberFormat="1" applyFont="1" applyBorder="1"/>
    <xf numFmtId="4" fontId="3" fillId="0" borderId="12" xfId="0" applyNumberFormat="1" applyFont="1" applyBorder="1"/>
    <xf numFmtId="4" fontId="3" fillId="0" borderId="0" xfId="0" applyNumberFormat="1" applyFont="1" applyBorder="1"/>
    <xf numFmtId="0" fontId="0" fillId="0" borderId="0" xfId="0" applyNumberFormat="1" applyBorder="1"/>
    <xf numFmtId="0" fontId="5" fillId="0" borderId="0" xfId="0" applyNumberFormat="1" applyFont="1" applyBorder="1"/>
    <xf numFmtId="0" fontId="15" fillId="0" borderId="0" xfId="0" applyNumberFormat="1" applyFont="1" applyBorder="1" applyAlignment="1">
      <alignment horizontal="right"/>
    </xf>
    <xf numFmtId="0" fontId="15" fillId="0" borderId="0" xfId="0" applyNumberFormat="1" applyFont="1" applyBorder="1"/>
    <xf numFmtId="0" fontId="16" fillId="0" borderId="0" xfId="0" applyNumberFormat="1" applyFont="1" applyBorder="1"/>
    <xf numFmtId="0" fontId="0" fillId="0" borderId="0" xfId="0" applyNumberFormat="1"/>
    <xf numFmtId="0" fontId="14" fillId="0" borderId="0" xfId="0" applyNumberFormat="1" applyFont="1" applyBorder="1"/>
    <xf numFmtId="0" fontId="14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5" fontId="0" fillId="0" borderId="0" xfId="0" applyNumberFormat="1" applyBorder="1"/>
    <xf numFmtId="0" fontId="11" fillId="3" borderId="1" xfId="0" applyNumberFormat="1" applyFont="1" applyFill="1" applyBorder="1" applyProtection="1">
      <protection locked="0"/>
    </xf>
    <xf numFmtId="0" fontId="11" fillId="3" borderId="4" xfId="0" applyNumberFormat="1" applyFont="1" applyFill="1" applyBorder="1" applyProtection="1">
      <protection locked="0"/>
    </xf>
    <xf numFmtId="0" fontId="6" fillId="0" borderId="0" xfId="0" applyNumberFormat="1" applyFont="1" applyBorder="1"/>
    <xf numFmtId="0" fontId="11" fillId="3" borderId="0" xfId="0" applyNumberFormat="1" applyFont="1" applyFill="1" applyBorder="1" applyProtection="1">
      <protection locked="0"/>
    </xf>
    <xf numFmtId="3" fontId="10" fillId="0" borderId="0" xfId="0" applyNumberFormat="1" applyFont="1" applyBorder="1" applyAlignment="1">
      <alignment horizontal="left"/>
    </xf>
    <xf numFmtId="0" fontId="19" fillId="0" borderId="12" xfId="0" applyFont="1" applyBorder="1"/>
    <xf numFmtId="0" fontId="19" fillId="0" borderId="0" xfId="0" applyFont="1" applyBorder="1"/>
    <xf numFmtId="0" fontId="15" fillId="0" borderId="0" xfId="0" applyNumberFormat="1" applyFont="1" applyBorder="1" applyAlignment="1">
      <alignment horizontal="left"/>
    </xf>
    <xf numFmtId="0" fontId="15" fillId="0" borderId="0" xfId="0" applyNumberFormat="1" applyFont="1"/>
    <xf numFmtId="0" fontId="15" fillId="0" borderId="0" xfId="0" applyFont="1"/>
    <xf numFmtId="0" fontId="15" fillId="0" borderId="13" xfId="0" applyFont="1" applyBorder="1"/>
    <xf numFmtId="4" fontId="5" fillId="0" borderId="9" xfId="0" applyNumberFormat="1" applyFont="1" applyBorder="1"/>
    <xf numFmtId="0" fontId="5" fillId="0" borderId="10" xfId="0" applyNumberFormat="1" applyFont="1" applyBorder="1"/>
    <xf numFmtId="4" fontId="5" fillId="0" borderId="10" xfId="0" applyNumberFormat="1" applyFont="1" applyBorder="1"/>
    <xf numFmtId="0" fontId="0" fillId="0" borderId="10" xfId="0" applyNumberFormat="1" applyBorder="1"/>
    <xf numFmtId="4" fontId="0" fillId="0" borderId="10" xfId="0" applyNumberFormat="1" applyBorder="1"/>
    <xf numFmtId="0" fontId="0" fillId="0" borderId="0" xfId="0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155575</xdr:colOff>
      <xdr:row>27</xdr:row>
      <xdr:rowOff>104775</xdr:rowOff>
    </xdr:from>
    <xdr:to>
      <xdr:col>7</xdr:col>
      <xdr:colOff>704850</xdr:colOff>
      <xdr:row>28</xdr:row>
      <xdr:rowOff>127000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BECA487C-D268-421F-86D9-616436C548BB}"/>
            </a:ext>
          </a:extLst>
        </xdr:cNvPr>
        <xdr:cNvSpPr txBox="1"/>
      </xdr:nvSpPr>
      <xdr:spPr>
        <a:xfrm>
          <a:off x="4010025" y="5146675"/>
          <a:ext cx="5492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+</a:t>
          </a:r>
          <a:endParaRPr lang="en-NL" sz="1100" b="1"/>
        </a:p>
      </xdr:txBody>
    </xdr:sp>
    <xdr:clientData/>
  </xdr:twoCellAnchor>
  <xdr:twoCellAnchor>
    <xdr:from>
      <xdr:col>7</xdr:col>
      <xdr:colOff>193675</xdr:colOff>
      <xdr:row>14</xdr:row>
      <xdr:rowOff>152400</xdr:rowOff>
    </xdr:from>
    <xdr:to>
      <xdr:col>8</xdr:col>
      <xdr:colOff>6350</xdr:colOff>
      <xdr:row>15</xdr:row>
      <xdr:rowOff>174625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4C180917-D53E-48A1-BB7A-B446BAA38B74}"/>
            </a:ext>
          </a:extLst>
        </xdr:cNvPr>
        <xdr:cNvSpPr txBox="1"/>
      </xdr:nvSpPr>
      <xdr:spPr>
        <a:xfrm>
          <a:off x="4048125" y="3416300"/>
          <a:ext cx="5492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_</a:t>
          </a:r>
          <a:endParaRPr lang="en-NL" sz="1100" b="1"/>
        </a:p>
      </xdr:txBody>
    </xdr:sp>
    <xdr:clientData/>
  </xdr:twoCellAnchor>
  <xdr:twoCellAnchor>
    <xdr:from>
      <xdr:col>7</xdr:col>
      <xdr:colOff>187325</xdr:colOff>
      <xdr:row>11</xdr:row>
      <xdr:rowOff>15875</xdr:rowOff>
    </xdr:from>
    <xdr:to>
      <xdr:col>8</xdr:col>
      <xdr:colOff>0</xdr:colOff>
      <xdr:row>12</xdr:row>
      <xdr:rowOff>38100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224CC3F3-83D7-4928-83C1-0AADCAE7865C}"/>
            </a:ext>
          </a:extLst>
        </xdr:cNvPr>
        <xdr:cNvSpPr txBox="1"/>
      </xdr:nvSpPr>
      <xdr:spPr>
        <a:xfrm>
          <a:off x="4041775" y="2682875"/>
          <a:ext cx="549275" cy="225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+</a:t>
          </a:r>
          <a:endParaRPr lang="en-NL" sz="1100" b="1"/>
        </a:p>
      </xdr:txBody>
    </xdr:sp>
    <xdr:clientData/>
  </xdr:twoCellAnchor>
  <xdr:twoCellAnchor>
    <xdr:from>
      <xdr:col>15</xdr:col>
      <xdr:colOff>149225</xdr:colOff>
      <xdr:row>14</xdr:row>
      <xdr:rowOff>133350</xdr:rowOff>
    </xdr:from>
    <xdr:to>
      <xdr:col>15</xdr:col>
      <xdr:colOff>571500</xdr:colOff>
      <xdr:row>15</xdr:row>
      <xdr:rowOff>155575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17A5C7FE-15F1-4F4C-8D1F-B197DE77ED90}"/>
            </a:ext>
          </a:extLst>
        </xdr:cNvPr>
        <xdr:cNvSpPr txBox="1"/>
      </xdr:nvSpPr>
      <xdr:spPr>
        <a:xfrm>
          <a:off x="8994775" y="3397250"/>
          <a:ext cx="4222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_</a:t>
          </a:r>
          <a:endParaRPr lang="en-NL" sz="1100" b="1"/>
        </a:p>
      </xdr:txBody>
    </xdr:sp>
    <xdr:clientData/>
  </xdr:twoCellAnchor>
  <xdr:twoCellAnchor>
    <xdr:from>
      <xdr:col>15</xdr:col>
      <xdr:colOff>149225</xdr:colOff>
      <xdr:row>11</xdr:row>
      <xdr:rowOff>34925</xdr:rowOff>
    </xdr:from>
    <xdr:to>
      <xdr:col>15</xdr:col>
      <xdr:colOff>571500</xdr:colOff>
      <xdr:row>12</xdr:row>
      <xdr:rowOff>57150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F8D9EC87-75FB-4004-A023-56FE8FE36C37}"/>
            </a:ext>
          </a:extLst>
        </xdr:cNvPr>
        <xdr:cNvSpPr txBox="1"/>
      </xdr:nvSpPr>
      <xdr:spPr>
        <a:xfrm>
          <a:off x="8994775" y="2701925"/>
          <a:ext cx="422275" cy="225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+</a:t>
          </a:r>
          <a:endParaRPr lang="en-NL" sz="1100" b="1"/>
        </a:p>
      </xdr:txBody>
    </xdr:sp>
    <xdr:clientData/>
  </xdr:twoCellAnchor>
  <xdr:twoCellAnchor>
    <xdr:from>
      <xdr:col>7</xdr:col>
      <xdr:colOff>460375</xdr:colOff>
      <xdr:row>30</xdr:row>
      <xdr:rowOff>76200</xdr:rowOff>
    </xdr:from>
    <xdr:to>
      <xdr:col>8</xdr:col>
      <xdr:colOff>273050</xdr:colOff>
      <xdr:row>31</xdr:row>
      <xdr:rowOff>98425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45AA80A6-85EB-4CBB-BF86-7C014CDEC8BA}"/>
            </a:ext>
          </a:extLst>
        </xdr:cNvPr>
        <xdr:cNvSpPr txBox="1"/>
      </xdr:nvSpPr>
      <xdr:spPr>
        <a:xfrm>
          <a:off x="3978275" y="3340100"/>
          <a:ext cx="3333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_</a:t>
          </a:r>
          <a:endParaRPr lang="en-NL" sz="1100" b="1"/>
        </a:p>
      </xdr:txBody>
    </xdr:sp>
    <xdr:clientData/>
  </xdr:twoCellAnchor>
  <xdr:twoCellAnchor>
    <xdr:from>
      <xdr:col>11</xdr:col>
      <xdr:colOff>196850</xdr:colOff>
      <xdr:row>27</xdr:row>
      <xdr:rowOff>130175</xdr:rowOff>
    </xdr:from>
    <xdr:to>
      <xdr:col>14</xdr:col>
      <xdr:colOff>73025</xdr:colOff>
      <xdr:row>28</xdr:row>
      <xdr:rowOff>158750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D2AAD15-9667-4A00-8F02-0EC7A60DC846}"/>
            </a:ext>
          </a:extLst>
        </xdr:cNvPr>
        <xdr:cNvSpPr txBox="1"/>
      </xdr:nvSpPr>
      <xdr:spPr>
        <a:xfrm>
          <a:off x="7448550" y="5172075"/>
          <a:ext cx="422275" cy="225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+</a:t>
          </a:r>
          <a:endParaRPr lang="en-NL" sz="1100" b="1"/>
        </a:p>
      </xdr:txBody>
    </xdr:sp>
    <xdr:clientData/>
  </xdr:twoCellAnchor>
  <xdr:twoCellAnchor>
    <xdr:from>
      <xdr:col>10</xdr:col>
      <xdr:colOff>120650</xdr:colOff>
      <xdr:row>26</xdr:row>
      <xdr:rowOff>120650</xdr:rowOff>
    </xdr:from>
    <xdr:to>
      <xdr:col>11</xdr:col>
      <xdr:colOff>41275</xdr:colOff>
      <xdr:row>27</xdr:row>
      <xdr:rowOff>142875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5BED1843-16D3-4116-9256-A00FD5527BBA}"/>
            </a:ext>
          </a:extLst>
        </xdr:cNvPr>
        <xdr:cNvSpPr txBox="1"/>
      </xdr:nvSpPr>
      <xdr:spPr>
        <a:xfrm>
          <a:off x="5651500" y="4965700"/>
          <a:ext cx="4667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_</a:t>
          </a:r>
          <a:endParaRPr lang="en-NL" sz="1100" b="1"/>
        </a:p>
      </xdr:txBody>
    </xdr:sp>
    <xdr:clientData/>
  </xdr:twoCellAnchor>
  <xdr:twoCellAnchor>
    <xdr:from>
      <xdr:col>9</xdr:col>
      <xdr:colOff>317500</xdr:colOff>
      <xdr:row>26</xdr:row>
      <xdr:rowOff>171450</xdr:rowOff>
    </xdr:from>
    <xdr:to>
      <xdr:col>9</xdr:col>
      <xdr:colOff>796925</xdr:colOff>
      <xdr:row>27</xdr:row>
      <xdr:rowOff>193675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623ABF4C-AF79-45A2-AA8D-1447171979B1}"/>
            </a:ext>
          </a:extLst>
        </xdr:cNvPr>
        <xdr:cNvSpPr txBox="1"/>
      </xdr:nvSpPr>
      <xdr:spPr>
        <a:xfrm>
          <a:off x="5022850" y="5016500"/>
          <a:ext cx="4794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+</a:t>
          </a:r>
          <a:endParaRPr lang="en-NL" sz="1100" b="1"/>
        </a:p>
      </xdr:txBody>
    </xdr:sp>
    <xdr:clientData/>
  </xdr:twoCellAnchor>
  <xdr:twoCellAnchor>
    <xdr:from>
      <xdr:col>10</xdr:col>
      <xdr:colOff>570865</xdr:colOff>
      <xdr:row>14</xdr:row>
      <xdr:rowOff>121920</xdr:rowOff>
    </xdr:from>
    <xdr:to>
      <xdr:col>10</xdr:col>
      <xdr:colOff>707390</xdr:colOff>
      <xdr:row>15</xdr:row>
      <xdr:rowOff>144145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346C37C-8F0A-4131-8742-B2C413098854}"/>
            </a:ext>
          </a:extLst>
        </xdr:cNvPr>
        <xdr:cNvSpPr txBox="1"/>
      </xdr:nvSpPr>
      <xdr:spPr>
        <a:xfrm>
          <a:off x="6651625" y="3383280"/>
          <a:ext cx="136525" cy="2203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_</a:t>
          </a:r>
          <a:endParaRPr lang="en-NL" sz="1100" b="1"/>
        </a:p>
      </xdr:txBody>
    </xdr:sp>
    <xdr:clientData/>
  </xdr:twoCellAnchor>
  <xdr:twoCellAnchor>
    <xdr:from>
      <xdr:col>10</xdr:col>
      <xdr:colOff>572135</xdr:colOff>
      <xdr:row>11</xdr:row>
      <xdr:rowOff>70485</xdr:rowOff>
    </xdr:from>
    <xdr:to>
      <xdr:col>10</xdr:col>
      <xdr:colOff>715010</xdr:colOff>
      <xdr:row>12</xdr:row>
      <xdr:rowOff>92710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730B6AD-F601-48BA-BAB1-7BC7931A557A}"/>
            </a:ext>
          </a:extLst>
        </xdr:cNvPr>
        <xdr:cNvSpPr txBox="1"/>
      </xdr:nvSpPr>
      <xdr:spPr>
        <a:xfrm>
          <a:off x="6652895" y="2729865"/>
          <a:ext cx="142875" cy="2279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+</a:t>
          </a:r>
          <a:endParaRPr lang="en-NL" sz="1100" b="1"/>
        </a:p>
      </xdr:txBody>
    </xdr:sp>
    <xdr:clientData/>
  </xdr:twoCellAnchor>
  <xdr:twoCellAnchor>
    <xdr:from>
      <xdr:col>7</xdr:col>
      <xdr:colOff>210185</xdr:colOff>
      <xdr:row>12</xdr:row>
      <xdr:rowOff>109855</xdr:rowOff>
    </xdr:from>
    <xdr:to>
      <xdr:col>7</xdr:col>
      <xdr:colOff>660400</xdr:colOff>
      <xdr:row>14</xdr:row>
      <xdr:rowOff>144780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DFBE4689-F78E-4945-A963-45C59446E7BD}"/>
            </a:ext>
          </a:extLst>
        </xdr:cNvPr>
        <xdr:cNvSpPr/>
      </xdr:nvSpPr>
      <xdr:spPr>
        <a:xfrm>
          <a:off x="4598035" y="3767455"/>
          <a:ext cx="450215" cy="42862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L" sz="1100"/>
        </a:p>
      </xdr:txBody>
    </xdr:sp>
    <xdr:clientData/>
  </xdr:twoCellAnchor>
  <xdr:twoCellAnchor>
    <xdr:from>
      <xdr:col>7</xdr:col>
      <xdr:colOff>431800</xdr:colOff>
      <xdr:row>11</xdr:row>
      <xdr:rowOff>0</xdr:rowOff>
    </xdr:from>
    <xdr:to>
      <xdr:col>7</xdr:col>
      <xdr:colOff>438150</xdr:colOff>
      <xdr:row>16</xdr:row>
      <xdr:rowOff>177800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E5D5E45-ACE1-4E06-B238-416E054038D3}"/>
            </a:ext>
          </a:extLst>
        </xdr:cNvPr>
        <xdr:cNvCxnSpPr/>
      </xdr:nvCxnSpPr>
      <xdr:spPr>
        <a:xfrm flipH="1">
          <a:off x="3892550" y="1130300"/>
          <a:ext cx="6350" cy="11112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425450</xdr:colOff>
      <xdr:row>16</xdr:row>
      <xdr:rowOff>177800</xdr:rowOff>
    </xdr:from>
    <xdr:to>
      <xdr:col>10</xdr:col>
      <xdr:colOff>514350</xdr:colOff>
      <xdr:row>16</xdr:row>
      <xdr:rowOff>177800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D62EBCA-8FF6-490E-B4A4-FABF3AB8926F}"/>
            </a:ext>
          </a:extLst>
        </xdr:cNvPr>
        <xdr:cNvCxnSpPr/>
      </xdr:nvCxnSpPr>
      <xdr:spPr>
        <a:xfrm flipH="1">
          <a:off x="4279900" y="3835400"/>
          <a:ext cx="24320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514350</xdr:colOff>
      <xdr:row>11</xdr:row>
      <xdr:rowOff>0</xdr:rowOff>
    </xdr:from>
    <xdr:to>
      <xdr:col>10</xdr:col>
      <xdr:colOff>527050</xdr:colOff>
      <xdr:row>16</xdr:row>
      <xdr:rowOff>171450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F673EC15-3FF7-4E77-8FCB-0FB6B39F26FF}"/>
            </a:ext>
          </a:extLst>
        </xdr:cNvPr>
        <xdr:cNvCxnSpPr/>
      </xdr:nvCxnSpPr>
      <xdr:spPr>
        <a:xfrm flipH="1">
          <a:off x="6711950" y="2667000"/>
          <a:ext cx="12700" cy="11620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444500</xdr:colOff>
      <xdr:row>11</xdr:row>
      <xdr:rowOff>6350</xdr:rowOff>
    </xdr:from>
    <xdr:to>
      <xdr:col>10</xdr:col>
      <xdr:colOff>539750</xdr:colOff>
      <xdr:row>11</xdr:row>
      <xdr:rowOff>6350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D62CE8-8961-4186-A923-8E1A9657ED17}"/>
            </a:ext>
          </a:extLst>
        </xdr:cNvPr>
        <xdr:cNvCxnSpPr/>
      </xdr:nvCxnSpPr>
      <xdr:spPr>
        <a:xfrm>
          <a:off x="4298950" y="2673350"/>
          <a:ext cx="24384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12</xdr:row>
      <xdr:rowOff>142875</xdr:rowOff>
    </xdr:from>
    <xdr:to>
      <xdr:col>10</xdr:col>
      <xdr:colOff>635000</xdr:colOff>
      <xdr:row>14</xdr:row>
      <xdr:rowOff>165100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D0303113-EDE8-4DC6-B00B-CAA52B3B0135}"/>
            </a:ext>
          </a:extLst>
        </xdr:cNvPr>
        <xdr:cNvSpPr/>
      </xdr:nvSpPr>
      <xdr:spPr>
        <a:xfrm>
          <a:off x="6597650" y="3013075"/>
          <a:ext cx="234950" cy="415925"/>
        </a:xfrm>
        <a:prstGeom prst="rect">
          <a:avLst/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L" sz="1100"/>
        </a:p>
      </xdr:txBody>
    </xdr:sp>
    <xdr:clientData/>
  </xdr:twoCellAnchor>
  <xdr:twoCellAnchor>
    <xdr:from>
      <xdr:col>8</xdr:col>
      <xdr:colOff>346075</xdr:colOff>
      <xdr:row>10</xdr:row>
      <xdr:rowOff>92075</xdr:rowOff>
    </xdr:from>
    <xdr:to>
      <xdr:col>8</xdr:col>
      <xdr:colOff>638175</xdr:colOff>
      <xdr:row>10</xdr:row>
      <xdr:rowOff>92075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CC1C725E-CADF-45DA-9D15-F3499E8C7A32}"/>
            </a:ext>
          </a:extLst>
        </xdr:cNvPr>
        <xdr:cNvCxnSpPr/>
      </xdr:nvCxnSpPr>
      <xdr:spPr>
        <a:xfrm>
          <a:off x="4416425" y="1031875"/>
          <a:ext cx="292100" cy="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174625</xdr:colOff>
      <xdr:row>30</xdr:row>
      <xdr:rowOff>127000</xdr:rowOff>
    </xdr:from>
    <xdr:to>
      <xdr:col>7</xdr:col>
      <xdr:colOff>723900</xdr:colOff>
      <xdr:row>31</xdr:row>
      <xdr:rowOff>149225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61143D5A-5ABD-40CC-9EB1-653E4EA97754}"/>
            </a:ext>
          </a:extLst>
        </xdr:cNvPr>
        <xdr:cNvSpPr txBox="1"/>
      </xdr:nvSpPr>
      <xdr:spPr>
        <a:xfrm>
          <a:off x="4029075" y="5765800"/>
          <a:ext cx="5492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_</a:t>
          </a:r>
          <a:endParaRPr lang="en-NL" sz="1100" b="1"/>
        </a:p>
      </xdr:txBody>
    </xdr:sp>
    <xdr:clientData/>
  </xdr:twoCellAnchor>
  <xdr:twoCellAnchor>
    <xdr:from>
      <xdr:col>7</xdr:col>
      <xdr:colOff>227965</xdr:colOff>
      <xdr:row>28</xdr:row>
      <xdr:rowOff>186055</xdr:rowOff>
    </xdr:from>
    <xdr:to>
      <xdr:col>7</xdr:col>
      <xdr:colOff>654050</xdr:colOff>
      <xdr:row>30</xdr:row>
      <xdr:rowOff>184150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C96DDB25-ADB5-4E54-BBEE-19E06F86D172}"/>
            </a:ext>
          </a:extLst>
        </xdr:cNvPr>
        <xdr:cNvSpPr/>
      </xdr:nvSpPr>
      <xdr:spPr>
        <a:xfrm>
          <a:off x="3879215" y="5424805"/>
          <a:ext cx="426085" cy="39814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L" sz="1100"/>
        </a:p>
      </xdr:txBody>
    </xdr:sp>
    <xdr:clientData/>
  </xdr:twoCellAnchor>
  <xdr:twoCellAnchor>
    <xdr:from>
      <xdr:col>7</xdr:col>
      <xdr:colOff>431800</xdr:colOff>
      <xdr:row>27</xdr:row>
      <xdr:rowOff>0</xdr:rowOff>
    </xdr:from>
    <xdr:to>
      <xdr:col>7</xdr:col>
      <xdr:colOff>438150</xdr:colOff>
      <xdr:row>32</xdr:row>
      <xdr:rowOff>171450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3E6382B9-F20C-478E-9BFE-9AEF9DFFD646}"/>
            </a:ext>
          </a:extLst>
        </xdr:cNvPr>
        <xdr:cNvCxnSpPr/>
      </xdr:nvCxnSpPr>
      <xdr:spPr>
        <a:xfrm flipH="1">
          <a:off x="3892550" y="3340100"/>
          <a:ext cx="6350" cy="11620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438150</xdr:colOff>
      <xdr:row>32</xdr:row>
      <xdr:rowOff>171450</xdr:rowOff>
    </xdr:from>
    <xdr:to>
      <xdr:col>11</xdr:col>
      <xdr:colOff>508000</xdr:colOff>
      <xdr:row>32</xdr:row>
      <xdr:rowOff>177800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BD6FBB96-BD80-4CF4-9D27-FA812D47A1A5}"/>
            </a:ext>
          </a:extLst>
        </xdr:cNvPr>
        <xdr:cNvCxnSpPr/>
      </xdr:nvCxnSpPr>
      <xdr:spPr>
        <a:xfrm flipH="1" flipV="1">
          <a:off x="4292600" y="6203950"/>
          <a:ext cx="3467100" cy="63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444500</xdr:colOff>
      <xdr:row>26</xdr:row>
      <xdr:rowOff>190500</xdr:rowOff>
    </xdr:from>
    <xdr:to>
      <xdr:col>11</xdr:col>
      <xdr:colOff>520700</xdr:colOff>
      <xdr:row>27</xdr:row>
      <xdr:rowOff>12700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5EB25884-C676-4F31-B1E4-DBE055C25516}"/>
            </a:ext>
          </a:extLst>
        </xdr:cNvPr>
        <xdr:cNvCxnSpPr/>
      </xdr:nvCxnSpPr>
      <xdr:spPr>
        <a:xfrm flipV="1">
          <a:off x="4298950" y="5035550"/>
          <a:ext cx="3473450" cy="190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584199</xdr:colOff>
      <xdr:row>26</xdr:row>
      <xdr:rowOff>107951</xdr:rowOff>
    </xdr:from>
    <xdr:to>
      <xdr:col>10</xdr:col>
      <xdr:colOff>76199</xdr:colOff>
      <xdr:row>27</xdr:row>
      <xdr:rowOff>98426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18E4F9A4-9AE3-48C4-859B-81B487CFEFA3}"/>
            </a:ext>
          </a:extLst>
        </xdr:cNvPr>
        <xdr:cNvSpPr/>
      </xdr:nvSpPr>
      <xdr:spPr>
        <a:xfrm rot="5400000">
          <a:off x="5761036" y="4830764"/>
          <a:ext cx="187325" cy="431800"/>
        </a:xfrm>
        <a:prstGeom prst="rect">
          <a:avLst/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L" sz="1100"/>
        </a:p>
      </xdr:txBody>
    </xdr:sp>
    <xdr:clientData/>
  </xdr:twoCellAnchor>
  <xdr:twoCellAnchor>
    <xdr:from>
      <xdr:col>7</xdr:col>
      <xdr:colOff>492125</xdr:colOff>
      <xdr:row>26</xdr:row>
      <xdr:rowOff>92075</xdr:rowOff>
    </xdr:from>
    <xdr:to>
      <xdr:col>8</xdr:col>
      <xdr:colOff>263525</xdr:colOff>
      <xdr:row>26</xdr:row>
      <xdr:rowOff>92075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6F3E51E6-A537-45E1-9BE8-B76245547F07}"/>
            </a:ext>
          </a:extLst>
        </xdr:cNvPr>
        <xdr:cNvCxnSpPr/>
      </xdr:nvCxnSpPr>
      <xdr:spPr>
        <a:xfrm>
          <a:off x="4010025" y="4937125"/>
          <a:ext cx="292100" cy="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215900</xdr:colOff>
      <xdr:row>30</xdr:row>
      <xdr:rowOff>133350</xdr:rowOff>
    </xdr:from>
    <xdr:to>
      <xdr:col>14</xdr:col>
      <xdr:colOff>92075</xdr:colOff>
      <xdr:row>31</xdr:row>
      <xdr:rowOff>155575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C9D57E77-EBE8-445A-9E36-7A14E94CF90E}"/>
            </a:ext>
          </a:extLst>
        </xdr:cNvPr>
        <xdr:cNvSpPr txBox="1"/>
      </xdr:nvSpPr>
      <xdr:spPr>
        <a:xfrm>
          <a:off x="7467600" y="5772150"/>
          <a:ext cx="4222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_</a:t>
          </a:r>
          <a:endParaRPr lang="en-NL" sz="1100" b="1"/>
        </a:p>
      </xdr:txBody>
    </xdr:sp>
    <xdr:clientData/>
  </xdr:twoCellAnchor>
  <xdr:twoCellAnchor>
    <xdr:from>
      <xdr:col>11</xdr:col>
      <xdr:colOff>508000</xdr:colOff>
      <xdr:row>27</xdr:row>
      <xdr:rowOff>0</xdr:rowOff>
    </xdr:from>
    <xdr:to>
      <xdr:col>11</xdr:col>
      <xdr:colOff>517525</xdr:colOff>
      <xdr:row>32</xdr:row>
      <xdr:rowOff>165100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B715E898-55D1-4393-AD0E-6FA71A927763}"/>
            </a:ext>
          </a:extLst>
        </xdr:cNvPr>
        <xdr:cNvCxnSpPr/>
      </xdr:nvCxnSpPr>
      <xdr:spPr>
        <a:xfrm flipH="1">
          <a:off x="7759700" y="5041900"/>
          <a:ext cx="9525" cy="115570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264160</xdr:colOff>
      <xdr:row>28</xdr:row>
      <xdr:rowOff>181610</xdr:rowOff>
    </xdr:from>
    <xdr:to>
      <xdr:col>12</xdr:col>
      <xdr:colOff>198120</xdr:colOff>
      <xdr:row>30</xdr:row>
      <xdr:rowOff>153035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CC39E58F-F71B-4F5F-BFA3-1FA2CE943D15}"/>
            </a:ext>
          </a:extLst>
        </xdr:cNvPr>
        <xdr:cNvSpPr/>
      </xdr:nvSpPr>
      <xdr:spPr>
        <a:xfrm>
          <a:off x="7160260" y="5431790"/>
          <a:ext cx="406400" cy="37528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L" sz="1100"/>
        </a:p>
      </xdr:txBody>
    </xdr:sp>
    <xdr:clientData/>
  </xdr:twoCellAnchor>
  <xdr:twoCellAnchor>
    <xdr:from>
      <xdr:col>18</xdr:col>
      <xdr:colOff>551815</xdr:colOff>
      <xdr:row>11</xdr:row>
      <xdr:rowOff>26670</xdr:rowOff>
    </xdr:from>
    <xdr:to>
      <xdr:col>18</xdr:col>
      <xdr:colOff>688340</xdr:colOff>
      <xdr:row>12</xdr:row>
      <xdr:rowOff>41275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D63D60CD-7E1E-47BB-A0B2-9DABA3F2136E}"/>
            </a:ext>
          </a:extLst>
        </xdr:cNvPr>
        <xdr:cNvSpPr txBox="1"/>
      </xdr:nvSpPr>
      <xdr:spPr>
        <a:xfrm>
          <a:off x="11684635" y="2686050"/>
          <a:ext cx="136525" cy="2203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_</a:t>
          </a:r>
          <a:endParaRPr lang="en-NL" sz="1100" b="1"/>
        </a:p>
      </xdr:txBody>
    </xdr:sp>
    <xdr:clientData/>
  </xdr:twoCellAnchor>
  <xdr:twoCellAnchor>
    <xdr:from>
      <xdr:col>18</xdr:col>
      <xdr:colOff>528955</xdr:colOff>
      <xdr:row>15</xdr:row>
      <xdr:rowOff>48895</xdr:rowOff>
    </xdr:from>
    <xdr:to>
      <xdr:col>18</xdr:col>
      <xdr:colOff>671830</xdr:colOff>
      <xdr:row>16</xdr:row>
      <xdr:rowOff>78740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E148C4AA-9A6D-4D5E-B059-9904A0000C08}"/>
            </a:ext>
          </a:extLst>
        </xdr:cNvPr>
        <xdr:cNvSpPr txBox="1"/>
      </xdr:nvSpPr>
      <xdr:spPr>
        <a:xfrm>
          <a:off x="11661775" y="3508375"/>
          <a:ext cx="142875" cy="2279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+</a:t>
          </a:r>
          <a:endParaRPr lang="en-NL" sz="1100" b="1"/>
        </a:p>
      </xdr:txBody>
    </xdr:sp>
    <xdr:clientData/>
  </xdr:twoCellAnchor>
  <xdr:twoCellAnchor>
    <xdr:from>
      <xdr:col>15</xdr:col>
      <xdr:colOff>221615</xdr:colOff>
      <xdr:row>12</xdr:row>
      <xdr:rowOff>114935</xdr:rowOff>
    </xdr:from>
    <xdr:to>
      <xdr:col>16</xdr:col>
      <xdr:colOff>53340</xdr:colOff>
      <xdr:row>14</xdr:row>
      <xdr:rowOff>149860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BC9116C0-9B1E-4ADE-B882-2E57C2FDDD0E}"/>
            </a:ext>
          </a:extLst>
        </xdr:cNvPr>
        <xdr:cNvSpPr/>
      </xdr:nvSpPr>
      <xdr:spPr>
        <a:xfrm>
          <a:off x="7994015" y="2980055"/>
          <a:ext cx="441325" cy="43116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L" sz="1100"/>
        </a:p>
      </xdr:txBody>
    </xdr:sp>
    <xdr:clientData/>
  </xdr:twoCellAnchor>
  <xdr:twoCellAnchor>
    <xdr:from>
      <xdr:col>15</xdr:col>
      <xdr:colOff>431800</xdr:colOff>
      <xdr:row>11</xdr:row>
      <xdr:rowOff>0</xdr:rowOff>
    </xdr:from>
    <xdr:to>
      <xdr:col>15</xdr:col>
      <xdr:colOff>438150</xdr:colOff>
      <xdr:row>16</xdr:row>
      <xdr:rowOff>177800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106A4112-7BE3-42FD-8849-A86931C542FD}"/>
            </a:ext>
          </a:extLst>
        </xdr:cNvPr>
        <xdr:cNvCxnSpPr/>
      </xdr:nvCxnSpPr>
      <xdr:spPr>
        <a:xfrm flipH="1">
          <a:off x="3892550" y="965200"/>
          <a:ext cx="6350" cy="116840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425450</xdr:colOff>
      <xdr:row>16</xdr:row>
      <xdr:rowOff>177800</xdr:rowOff>
    </xdr:from>
    <xdr:to>
      <xdr:col>18</xdr:col>
      <xdr:colOff>501650</xdr:colOff>
      <xdr:row>16</xdr:row>
      <xdr:rowOff>184150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40D905B7-CDCA-42BD-9A8D-07AD14373A14}"/>
            </a:ext>
          </a:extLst>
        </xdr:cNvPr>
        <xdr:cNvCxnSpPr/>
      </xdr:nvCxnSpPr>
      <xdr:spPr>
        <a:xfrm flipH="1" flipV="1">
          <a:off x="9271000" y="3835400"/>
          <a:ext cx="2571750" cy="63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501650</xdr:colOff>
      <xdr:row>11</xdr:row>
      <xdr:rowOff>6350</xdr:rowOff>
    </xdr:from>
    <xdr:to>
      <xdr:col>18</xdr:col>
      <xdr:colOff>501650</xdr:colOff>
      <xdr:row>16</xdr:row>
      <xdr:rowOff>190500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2A4241E0-731C-4E77-BB29-A55FFE795F63}"/>
            </a:ext>
          </a:extLst>
        </xdr:cNvPr>
        <xdr:cNvCxnSpPr/>
      </xdr:nvCxnSpPr>
      <xdr:spPr>
        <a:xfrm>
          <a:off x="11842750" y="2673350"/>
          <a:ext cx="0" cy="11747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444500</xdr:colOff>
      <xdr:row>11</xdr:row>
      <xdr:rowOff>6350</xdr:rowOff>
    </xdr:from>
    <xdr:to>
      <xdr:col>18</xdr:col>
      <xdr:colOff>508000</xdr:colOff>
      <xdr:row>11</xdr:row>
      <xdr:rowOff>6350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15E92292-438A-4ADE-91BB-A51EE2C3ECD3}"/>
            </a:ext>
          </a:extLst>
        </xdr:cNvPr>
        <xdr:cNvCxnSpPr/>
      </xdr:nvCxnSpPr>
      <xdr:spPr>
        <a:xfrm>
          <a:off x="9290050" y="2673350"/>
          <a:ext cx="25590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381000</xdr:colOff>
      <xdr:row>12</xdr:row>
      <xdr:rowOff>161925</xdr:rowOff>
    </xdr:from>
    <xdr:to>
      <xdr:col>18</xdr:col>
      <xdr:colOff>615950</xdr:colOff>
      <xdr:row>14</xdr:row>
      <xdr:rowOff>184150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B7C1A057-1114-427B-9A46-9D499690E12D}"/>
            </a:ext>
          </a:extLst>
        </xdr:cNvPr>
        <xdr:cNvSpPr/>
      </xdr:nvSpPr>
      <xdr:spPr>
        <a:xfrm>
          <a:off x="11722100" y="3032125"/>
          <a:ext cx="234950" cy="415925"/>
        </a:xfrm>
        <a:prstGeom prst="rect">
          <a:avLst/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L" sz="1100"/>
        </a:p>
      </xdr:txBody>
    </xdr:sp>
    <xdr:clientData/>
  </xdr:twoCellAnchor>
  <xdr:twoCellAnchor>
    <xdr:from>
      <xdr:col>16</xdr:col>
      <xdr:colOff>628651</xdr:colOff>
      <xdr:row>10</xdr:row>
      <xdr:rowOff>88900</xdr:rowOff>
    </xdr:from>
    <xdr:to>
      <xdr:col>16</xdr:col>
      <xdr:colOff>908050</xdr:colOff>
      <xdr:row>10</xdr:row>
      <xdr:rowOff>95250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C4BCEEF0-226D-468C-8255-A579848E4380}"/>
            </a:ext>
          </a:extLst>
        </xdr:cNvPr>
        <xdr:cNvCxnSpPr/>
      </xdr:nvCxnSpPr>
      <xdr:spPr>
        <a:xfrm flipH="1">
          <a:off x="10083801" y="2559050"/>
          <a:ext cx="279399" cy="6350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22225</xdr:colOff>
      <xdr:row>36</xdr:row>
      <xdr:rowOff>111125</xdr:rowOff>
    </xdr:from>
    <xdr:ext cx="691087" cy="4925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A95967DF-478C-4D8B-9857-6842602C97AF}"/>
                </a:ext>
              </a:extLst>
            </xdr:cNvPr>
            <xdr:cNvSpPr txBox="1"/>
          </xdr:nvSpPr>
          <xdr:spPr>
            <a:xfrm>
              <a:off x="1654175" y="6124575"/>
              <a:ext cx="691087" cy="492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1" i="1">
                        <a:latin typeface="Cambria Math" panose="02040503050406030204" pitchFamily="18" charset="0"/>
                      </a:rPr>
                      <m:t>𝑹</m:t>
                    </m:r>
                    <m:r>
                      <a:rPr lang="en-US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𝝆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f>
                      <m:fPr>
                        <m:ctrlPr>
                          <a:rPr lang="en-US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𝒍</m:t>
                        </m:r>
                      </m:num>
                      <m:den>
                        <m:r>
                          <a:rPr lang="en-US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𝑨</m:t>
                        </m:r>
                      </m:den>
                    </m:f>
                  </m:oMath>
                </m:oMathPara>
              </a14:m>
              <a:endParaRPr lang="en-US" sz="1100" b="1">
                <a:ea typeface="Cambria Math" panose="02040503050406030204" pitchFamily="18" charset="0"/>
              </a:endParaRPr>
            </a:p>
            <a:p>
              <a:endParaRPr lang="en-NL" sz="1100"/>
            </a:p>
          </xdr:txBody>
        </xdr:sp>
      </mc:Choice>
      <mc:Fallback xmlns="">
        <xdr:sp macro="" textlink="">
          <xdr:nvSpPr>
            <xdr:cNvPr id="31" name="TextBox 30">
              <a:extLst>
                <a:ext uri="{FF2B5EF4-FFF2-40B4-BE49-F238E27FC236}">
                  <a16:creationId xmlns:a16="http://schemas.microsoft.com/office/drawing/2014/main" id="{A95967DF-478C-4D8B-9857-6842602C97AF}"/>
                </a:ext>
              </a:extLst>
            </xdr:cNvPr>
            <xdr:cNvSpPr txBox="1"/>
          </xdr:nvSpPr>
          <xdr:spPr>
            <a:xfrm>
              <a:off x="1654175" y="6124575"/>
              <a:ext cx="691087" cy="4925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latin typeface="Cambria Math" panose="02040503050406030204" pitchFamily="18" charset="0"/>
                </a:rPr>
                <a:t>𝑹=</a:t>
              </a:r>
              <a:r>
                <a:rPr lang="en-US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𝝆∗𝒍/𝑨</a:t>
              </a:r>
              <a:endParaRPr lang="en-US" sz="1100" b="1">
                <a:ea typeface="Cambria Math" panose="02040503050406030204" pitchFamily="18" charset="0"/>
              </a:endParaRPr>
            </a:p>
            <a:p>
              <a:endParaRPr lang="en-N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A823-8E98-4D58-8059-92B935FB693D}">
  <dimension ref="B1:U54"/>
  <sheetViews>
    <sheetView showGridLines="0" showRowColHeaders="0" tabSelected="1" zoomScaleNormal="100" workbookViewId="0">
      <selection activeCell="O3" sqref="O3"/>
    </sheetView>
  </sheetViews>
  <sheetFormatPr defaultRowHeight="14.4" x14ac:dyDescent="0.3"/>
  <cols>
    <col min="1" max="1" width="12.44140625" customWidth="1"/>
    <col min="2" max="2" width="6.33203125" customWidth="1"/>
    <col min="3" max="3" width="9.33203125" customWidth="1"/>
    <col min="4" max="4" width="4.88671875" customWidth="1"/>
    <col min="5" max="5" width="0" hidden="1" customWidth="1"/>
    <col min="6" max="6" width="7" customWidth="1"/>
    <col min="7" max="7" width="15.109375" customWidth="1"/>
    <col min="8" max="8" width="10.5546875" customWidth="1"/>
    <col min="9" max="9" width="9.5546875" customWidth="1"/>
    <col min="10" max="10" width="13.44140625" bestFit="1" customWidth="1"/>
    <col min="11" max="11" width="11.88671875" customWidth="1"/>
    <col min="12" max="12" width="6.88671875" customWidth="1"/>
    <col min="13" max="13" width="4.109375" customWidth="1"/>
    <col min="14" max="14" width="15.88671875" hidden="1" customWidth="1"/>
    <col min="15" max="15" width="15" customWidth="1"/>
    <col min="16" max="16" width="8.77734375" customWidth="1"/>
    <col min="17" max="17" width="13.77734375" customWidth="1"/>
    <col min="18" max="18" width="13.21875" customWidth="1"/>
    <col min="19" max="19" width="11.77734375" customWidth="1"/>
    <col min="20" max="20" width="8.44140625" customWidth="1"/>
  </cols>
  <sheetData>
    <row r="1" spans="2:21" ht="61.8" thickBot="1" x14ac:dyDescent="1.1499999999999999">
      <c r="B1" s="24" t="s">
        <v>32</v>
      </c>
    </row>
    <row r="2" spans="2:21" ht="15" thickBot="1" x14ac:dyDescent="0.35">
      <c r="B2" s="1" t="s">
        <v>44</v>
      </c>
      <c r="C2" s="2"/>
      <c r="D2" s="2"/>
      <c r="E2" s="2"/>
      <c r="F2" s="2"/>
      <c r="G2" s="2"/>
      <c r="H2" s="2" t="s">
        <v>15</v>
      </c>
      <c r="I2" s="27">
        <v>3</v>
      </c>
      <c r="J2" s="3" t="s">
        <v>16</v>
      </c>
      <c r="K2" s="28">
        <v>2</v>
      </c>
    </row>
    <row r="3" spans="2:21" x14ac:dyDescent="0.3">
      <c r="D3" s="6"/>
      <c r="E3" s="6"/>
      <c r="F3" s="6"/>
      <c r="G3" s="6"/>
      <c r="H3" s="6"/>
      <c r="I3" s="7"/>
      <c r="J3" s="8"/>
      <c r="K3" s="7"/>
    </row>
    <row r="4" spans="2:21" x14ac:dyDescent="0.3">
      <c r="B4" s="29" t="s">
        <v>17</v>
      </c>
      <c r="C4" s="30"/>
    </row>
    <row r="5" spans="2:21" x14ac:dyDescent="0.3">
      <c r="B5" s="37" t="s">
        <v>38</v>
      </c>
      <c r="C5" s="38"/>
      <c r="D5" s="38"/>
      <c r="E5" s="38"/>
      <c r="F5" s="38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pans="2:21" x14ac:dyDescent="0.3">
      <c r="B6" s="39" t="s">
        <v>18</v>
      </c>
      <c r="C6" s="40"/>
      <c r="D6" s="40"/>
      <c r="E6" s="40"/>
      <c r="F6" s="40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</row>
    <row r="7" spans="2:21" x14ac:dyDescent="0.3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</row>
    <row r="8" spans="2:21" x14ac:dyDescent="0.3">
      <c r="B8" s="77"/>
      <c r="C8" s="78"/>
      <c r="D8" s="78"/>
      <c r="E8" s="78"/>
      <c r="F8" s="78"/>
      <c r="G8" s="76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13"/>
      <c r="U8" s="14"/>
    </row>
    <row r="9" spans="2:21" x14ac:dyDescent="0.3">
      <c r="B9" s="43"/>
      <c r="C9" s="44"/>
      <c r="D9" s="44"/>
      <c r="E9" s="44"/>
      <c r="F9" s="4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44"/>
      <c r="U9" s="14"/>
    </row>
    <row r="10" spans="2:21" ht="16.2" thickBot="1" x14ac:dyDescent="0.35">
      <c r="B10" s="45"/>
      <c r="C10" s="46"/>
      <c r="D10" s="46"/>
      <c r="E10" s="46"/>
      <c r="F10" s="46"/>
      <c r="G10" s="63"/>
      <c r="H10" s="63"/>
      <c r="I10" s="64">
        <f>ROUND(C14,I2)</f>
        <v>1.5</v>
      </c>
      <c r="J10" s="65" t="s">
        <v>5</v>
      </c>
      <c r="K10" s="63"/>
      <c r="L10" s="63"/>
      <c r="M10" s="63"/>
      <c r="N10" s="63"/>
      <c r="O10" s="63"/>
      <c r="P10" s="63"/>
      <c r="Q10" s="64">
        <f>-C14</f>
        <v>-1.5</v>
      </c>
      <c r="R10" s="65" t="s">
        <v>5</v>
      </c>
      <c r="S10" s="63"/>
      <c r="T10" s="46"/>
      <c r="U10" s="14"/>
    </row>
    <row r="11" spans="2:21" ht="15.6" x14ac:dyDescent="0.3">
      <c r="B11" s="47" t="s">
        <v>0</v>
      </c>
      <c r="C11" s="72">
        <v>300</v>
      </c>
      <c r="D11" s="48" t="s">
        <v>2</v>
      </c>
      <c r="E11" s="46"/>
      <c r="F11" s="46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46"/>
      <c r="U11" s="14"/>
    </row>
    <row r="12" spans="2:21" ht="16.2" thickBot="1" x14ac:dyDescent="0.35">
      <c r="B12" s="49" t="s">
        <v>1</v>
      </c>
      <c r="C12" s="73">
        <v>200</v>
      </c>
      <c r="D12" s="50" t="s">
        <v>3</v>
      </c>
      <c r="E12" s="46"/>
      <c r="F12" s="46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46"/>
      <c r="U12" s="14"/>
    </row>
    <row r="13" spans="2:21" ht="15.6" x14ac:dyDescent="0.3">
      <c r="B13" s="51"/>
      <c r="C13" s="63"/>
      <c r="D13" s="46"/>
      <c r="E13" s="46"/>
      <c r="F13" s="46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46"/>
      <c r="U13" s="14"/>
    </row>
    <row r="14" spans="2:21" ht="15.6" x14ac:dyDescent="0.3">
      <c r="B14" s="52" t="s">
        <v>4</v>
      </c>
      <c r="C14" s="74">
        <f>ROUND(E14,I2)</f>
        <v>1.5</v>
      </c>
      <c r="D14" s="53" t="s">
        <v>5</v>
      </c>
      <c r="E14" s="54">
        <f>C11/C12</f>
        <v>1.5</v>
      </c>
      <c r="F14" s="46"/>
      <c r="G14" s="65">
        <f>ROUND(C11,I2)</f>
        <v>300</v>
      </c>
      <c r="H14" s="65" t="s">
        <v>2</v>
      </c>
      <c r="I14" s="63"/>
      <c r="J14" s="65">
        <f>ROUND(C12,I2)</f>
        <v>200</v>
      </c>
      <c r="K14" s="66" t="s">
        <v>3</v>
      </c>
      <c r="L14" s="80">
        <f>G14</f>
        <v>300</v>
      </c>
      <c r="M14" s="80" t="s">
        <v>2</v>
      </c>
      <c r="N14" s="67"/>
      <c r="O14" s="65">
        <f>G14</f>
        <v>300</v>
      </c>
      <c r="P14" s="65" t="s">
        <v>2</v>
      </c>
      <c r="Q14" s="63"/>
      <c r="R14" s="65">
        <f>ROUND(J14,I2)</f>
        <v>200</v>
      </c>
      <c r="S14" s="66" t="s">
        <v>3</v>
      </c>
      <c r="T14" s="81">
        <f>-O14</f>
        <v>-300</v>
      </c>
      <c r="U14" s="82" t="s">
        <v>2</v>
      </c>
    </row>
    <row r="15" spans="2:21" ht="15.6" x14ac:dyDescent="0.3">
      <c r="B15" s="52" t="s">
        <v>6</v>
      </c>
      <c r="C15" s="74">
        <f>ROUND(E15,I2)</f>
        <v>300</v>
      </c>
      <c r="D15" s="53" t="s">
        <v>2</v>
      </c>
      <c r="E15" s="54">
        <f>E14*C12</f>
        <v>300</v>
      </c>
      <c r="F15" s="46"/>
      <c r="G15" s="68">
        <f>ROUND(C16,K2)</f>
        <v>-450</v>
      </c>
      <c r="H15" s="68" t="s">
        <v>8</v>
      </c>
      <c r="I15" s="63"/>
      <c r="J15" s="68">
        <f>ROUND(C17,K2)</f>
        <v>450</v>
      </c>
      <c r="K15" s="68" t="s">
        <v>8</v>
      </c>
      <c r="L15" s="67"/>
      <c r="M15" s="67"/>
      <c r="N15" s="67"/>
      <c r="O15" s="68">
        <f>ROUND(G15,K2)</f>
        <v>-450</v>
      </c>
      <c r="P15" s="68" t="s">
        <v>8</v>
      </c>
      <c r="Q15" s="63"/>
      <c r="R15" s="68">
        <f>ROUND(J15,K2)</f>
        <v>450</v>
      </c>
      <c r="S15" s="68" t="s">
        <v>8</v>
      </c>
      <c r="U15" s="14"/>
    </row>
    <row r="16" spans="2:21" ht="15.6" x14ac:dyDescent="0.3">
      <c r="B16" s="52" t="s">
        <v>7</v>
      </c>
      <c r="C16" s="74">
        <f>ROUND(E16,K2)</f>
        <v>-450</v>
      </c>
      <c r="D16" s="53" t="s">
        <v>8</v>
      </c>
      <c r="E16" s="54">
        <f>-E14*C11</f>
        <v>-450</v>
      </c>
      <c r="F16" s="46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46"/>
      <c r="U16" s="14"/>
    </row>
    <row r="17" spans="2:21" ht="15.6" x14ac:dyDescent="0.3">
      <c r="B17" s="52" t="s">
        <v>9</v>
      </c>
      <c r="C17" s="74">
        <f>ROUND(E17,K2)</f>
        <v>450</v>
      </c>
      <c r="D17" s="53" t="s">
        <v>8</v>
      </c>
      <c r="E17" s="54">
        <f>E14*E14*C12</f>
        <v>450</v>
      </c>
      <c r="F17" s="46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46"/>
      <c r="U17" s="14"/>
    </row>
    <row r="18" spans="2:21" ht="15.6" x14ac:dyDescent="0.3">
      <c r="B18" s="55" t="s">
        <v>10</v>
      </c>
      <c r="C18" s="74">
        <f>ROUND(E18,K2)</f>
        <v>0</v>
      </c>
      <c r="D18" s="53"/>
      <c r="E18" s="54">
        <f>E16+E17</f>
        <v>0</v>
      </c>
      <c r="F18" s="46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46"/>
      <c r="U18" s="14"/>
    </row>
    <row r="19" spans="2:21" ht="15.6" x14ac:dyDescent="0.3">
      <c r="B19" s="55"/>
      <c r="C19" s="74"/>
      <c r="D19" s="53"/>
      <c r="E19" s="54"/>
      <c r="F19" s="46"/>
      <c r="G19" s="63"/>
      <c r="H19" s="63"/>
      <c r="I19" s="63"/>
      <c r="J19" s="63"/>
      <c r="K19" s="63"/>
      <c r="L19" s="63"/>
      <c r="M19" s="63"/>
      <c r="N19" s="63"/>
      <c r="O19" s="62"/>
      <c r="P19" s="62"/>
      <c r="Q19" s="62"/>
      <c r="R19" s="62"/>
      <c r="S19" s="62"/>
      <c r="T19" s="44"/>
      <c r="U19" s="14"/>
    </row>
    <row r="20" spans="2:21" ht="15.6" x14ac:dyDescent="0.3">
      <c r="B20" s="83"/>
      <c r="C20" s="84"/>
      <c r="D20" s="85"/>
      <c r="E20" s="85"/>
      <c r="F20" s="85"/>
      <c r="G20" s="84"/>
      <c r="H20" s="84"/>
      <c r="I20" s="84"/>
      <c r="J20" s="84"/>
      <c r="K20" s="84"/>
      <c r="L20" s="84"/>
      <c r="M20" s="84"/>
      <c r="N20" s="84"/>
      <c r="O20" s="86"/>
      <c r="P20" s="86"/>
      <c r="Q20" s="86"/>
      <c r="R20" s="86"/>
      <c r="S20" s="86"/>
      <c r="T20" s="87"/>
      <c r="U20" s="11"/>
    </row>
    <row r="21" spans="2:21" ht="15.6" hidden="1" x14ac:dyDescent="0.3">
      <c r="B21" s="45"/>
      <c r="C21" s="63"/>
      <c r="D21" s="46"/>
      <c r="E21" s="56" t="s">
        <v>14</v>
      </c>
      <c r="F21" s="46"/>
      <c r="G21" s="63"/>
      <c r="H21" s="63"/>
      <c r="I21" s="63"/>
      <c r="J21" s="63"/>
      <c r="K21" s="63"/>
      <c r="L21" s="63"/>
      <c r="M21" s="63"/>
      <c r="N21" s="63"/>
      <c r="O21" s="62"/>
      <c r="P21" s="62"/>
      <c r="Q21" s="62"/>
      <c r="R21" s="62"/>
      <c r="S21" s="62"/>
      <c r="T21" s="44"/>
      <c r="U21" s="14"/>
    </row>
    <row r="22" spans="2:21" ht="15.6" hidden="1" x14ac:dyDescent="0.3">
      <c r="B22" s="45"/>
      <c r="C22" s="63"/>
      <c r="D22" s="46"/>
      <c r="E22" s="46"/>
      <c r="F22" s="46"/>
      <c r="G22" s="63"/>
      <c r="H22" s="63"/>
      <c r="I22" s="63"/>
      <c r="J22" s="63"/>
      <c r="K22" s="63"/>
      <c r="L22" s="63"/>
      <c r="M22" s="63"/>
      <c r="N22" s="63"/>
      <c r="O22" s="62"/>
      <c r="P22" s="62"/>
      <c r="Q22" s="62"/>
      <c r="R22" s="62"/>
      <c r="S22" s="62"/>
      <c r="T22" s="44"/>
      <c r="U22" s="14"/>
    </row>
    <row r="23" spans="2:21" ht="15.6" hidden="1" x14ac:dyDescent="0.3">
      <c r="B23" s="45"/>
      <c r="C23" s="63"/>
      <c r="D23" s="46"/>
      <c r="E23" s="46"/>
      <c r="F23" s="46"/>
      <c r="G23" s="63"/>
      <c r="H23" s="63"/>
      <c r="I23" s="63"/>
      <c r="J23" s="63"/>
      <c r="K23" s="63"/>
      <c r="L23" s="63"/>
      <c r="M23" s="63"/>
      <c r="N23" s="63"/>
      <c r="O23" s="62"/>
      <c r="P23" s="62"/>
      <c r="Q23" s="62"/>
      <c r="R23" s="62"/>
      <c r="S23" s="62"/>
      <c r="T23" s="44"/>
      <c r="U23" s="14"/>
    </row>
    <row r="24" spans="2:21" ht="15.6" hidden="1" x14ac:dyDescent="0.3">
      <c r="B24" s="45"/>
      <c r="C24" s="63"/>
      <c r="D24" s="46"/>
      <c r="E24" s="46"/>
      <c r="F24" s="46"/>
      <c r="G24" s="63"/>
      <c r="H24" s="63"/>
      <c r="I24" s="63"/>
      <c r="J24" s="63"/>
      <c r="K24" s="63"/>
      <c r="L24" s="63"/>
      <c r="M24" s="63"/>
      <c r="N24" s="63"/>
      <c r="O24" s="62"/>
      <c r="P24" s="62"/>
      <c r="Q24" s="62"/>
      <c r="R24" s="62"/>
      <c r="S24" s="62"/>
      <c r="T24" s="44"/>
      <c r="U24" s="14"/>
    </row>
    <row r="25" spans="2:21" ht="15.6" x14ac:dyDescent="0.3">
      <c r="B25" s="45"/>
      <c r="C25" s="63"/>
      <c r="D25" s="46"/>
      <c r="E25" s="46"/>
      <c r="F25" s="46"/>
      <c r="G25" s="63"/>
      <c r="H25" s="63"/>
      <c r="I25" s="63"/>
      <c r="J25" s="69">
        <f>ROUND(C35,K2)</f>
        <v>6.13</v>
      </c>
      <c r="K25" s="68" t="s">
        <v>8</v>
      </c>
      <c r="L25" s="63"/>
      <c r="M25" s="63"/>
      <c r="N25" s="63"/>
      <c r="O25" s="62"/>
      <c r="P25" s="62"/>
      <c r="Q25" s="62"/>
      <c r="R25" s="62"/>
      <c r="S25" s="62"/>
      <c r="T25" s="44"/>
      <c r="U25" s="14"/>
    </row>
    <row r="26" spans="2:21" ht="16.2" thickBot="1" x14ac:dyDescent="0.35">
      <c r="B26" s="45"/>
      <c r="C26" s="63"/>
      <c r="D26" s="46"/>
      <c r="E26" s="46"/>
      <c r="F26" s="46"/>
      <c r="G26" s="63"/>
      <c r="H26" s="64">
        <f>ROUND(C32,I2)</f>
        <v>-1.75</v>
      </c>
      <c r="I26" s="65" t="s">
        <v>5</v>
      </c>
      <c r="J26" s="64">
        <f>ROUND(C29,I2)</f>
        <v>2</v>
      </c>
      <c r="K26" s="66" t="s">
        <v>3</v>
      </c>
      <c r="L26" s="63"/>
      <c r="M26" s="63"/>
      <c r="N26" s="63"/>
      <c r="O26" s="62"/>
      <c r="P26" s="62"/>
      <c r="Q26" s="62"/>
      <c r="R26" s="62"/>
      <c r="S26" s="62"/>
      <c r="T26" s="44"/>
      <c r="U26" s="14"/>
    </row>
    <row r="27" spans="2:21" ht="15.6" x14ac:dyDescent="0.3">
      <c r="B27" s="47" t="s">
        <v>45</v>
      </c>
      <c r="C27" s="72">
        <v>4.5</v>
      </c>
      <c r="D27" s="48" t="s">
        <v>2</v>
      </c>
      <c r="E27" s="46"/>
      <c r="F27" s="46"/>
      <c r="G27" s="63"/>
      <c r="H27" s="63"/>
      <c r="I27" s="63"/>
      <c r="J27" s="63"/>
      <c r="K27" s="63"/>
      <c r="L27" s="63"/>
      <c r="M27" s="63"/>
      <c r="N27" s="63"/>
      <c r="O27" s="62"/>
      <c r="P27" s="62"/>
      <c r="Q27" s="62"/>
      <c r="R27" s="62"/>
      <c r="S27" s="62"/>
      <c r="T27" s="44"/>
      <c r="U27" s="14"/>
    </row>
    <row r="28" spans="2:21" ht="15.6" x14ac:dyDescent="0.3">
      <c r="B28" s="57" t="s">
        <v>46</v>
      </c>
      <c r="C28" s="75">
        <v>8</v>
      </c>
      <c r="D28" s="58" t="s">
        <v>2</v>
      </c>
      <c r="E28" s="46"/>
      <c r="F28" s="46"/>
      <c r="G28" s="63"/>
      <c r="H28" s="63"/>
      <c r="I28" s="63"/>
      <c r="J28" s="63"/>
      <c r="K28" s="63"/>
      <c r="L28" s="63"/>
      <c r="M28" s="63"/>
      <c r="N28" s="63"/>
      <c r="O28" s="62"/>
      <c r="P28" s="62"/>
      <c r="Q28" s="62"/>
      <c r="R28" s="62"/>
      <c r="S28" s="62"/>
      <c r="T28" s="44"/>
      <c r="U28" s="14"/>
    </row>
    <row r="29" spans="2:21" ht="16.2" thickBot="1" x14ac:dyDescent="0.35">
      <c r="B29" s="49" t="s">
        <v>1</v>
      </c>
      <c r="C29" s="73">
        <v>2</v>
      </c>
      <c r="D29" s="50" t="s">
        <v>3</v>
      </c>
      <c r="E29" s="46"/>
      <c r="F29" s="46"/>
      <c r="G29" s="63"/>
      <c r="H29" s="63"/>
      <c r="I29" s="63"/>
      <c r="J29" s="64">
        <f>C31</f>
        <v>-3.5</v>
      </c>
      <c r="K29" s="65" t="s">
        <v>2</v>
      </c>
      <c r="L29" s="63"/>
      <c r="M29" s="63"/>
      <c r="N29" s="63"/>
      <c r="O29" s="62"/>
      <c r="P29" s="62"/>
      <c r="Q29" s="62"/>
      <c r="R29" s="62"/>
      <c r="S29" s="62"/>
      <c r="T29" s="44"/>
      <c r="U29" s="14"/>
    </row>
    <row r="30" spans="2:21" ht="15.6" x14ac:dyDescent="0.3">
      <c r="B30" s="45"/>
      <c r="C30" s="46"/>
      <c r="D30" s="46"/>
      <c r="E30" s="46"/>
      <c r="F30" s="46"/>
      <c r="G30" s="65">
        <f>ROUND(C27,I2)</f>
        <v>4.5</v>
      </c>
      <c r="H30" s="65" t="s">
        <v>2</v>
      </c>
      <c r="I30" s="65" t="s">
        <v>47</v>
      </c>
      <c r="J30" s="63"/>
      <c r="K30" s="65">
        <f>ROUND(C28,I2)</f>
        <v>8</v>
      </c>
      <c r="L30" s="65" t="s">
        <v>2</v>
      </c>
      <c r="M30" s="65"/>
      <c r="N30" s="67"/>
      <c r="O30" s="79" t="s">
        <v>48</v>
      </c>
      <c r="P30" s="62"/>
      <c r="Q30" s="62"/>
      <c r="R30" s="62"/>
      <c r="S30" s="62"/>
      <c r="T30" s="44"/>
      <c r="U30" s="14"/>
    </row>
    <row r="31" spans="2:21" ht="15.6" x14ac:dyDescent="0.3">
      <c r="B31" s="59" t="s">
        <v>6</v>
      </c>
      <c r="C31" s="53">
        <f>ROUND(E31,I2)</f>
        <v>-3.5</v>
      </c>
      <c r="D31" s="53" t="s">
        <v>2</v>
      </c>
      <c r="E31" s="54">
        <f>C27-C28</f>
        <v>-3.5</v>
      </c>
      <c r="F31" s="46"/>
      <c r="G31" s="68">
        <f>ROUND(C33,K2)</f>
        <v>7.88</v>
      </c>
      <c r="H31" s="68" t="s">
        <v>8</v>
      </c>
      <c r="I31" s="63"/>
      <c r="J31" s="63"/>
      <c r="K31" s="68">
        <f>ROUND(C34,K2)</f>
        <v>-14</v>
      </c>
      <c r="L31" s="68" t="s">
        <v>8</v>
      </c>
      <c r="M31" s="68"/>
      <c r="N31" s="67"/>
      <c r="O31" s="67"/>
      <c r="P31" s="62"/>
      <c r="Q31" s="62"/>
      <c r="R31" s="62"/>
      <c r="S31" s="62"/>
      <c r="T31" s="44"/>
      <c r="U31" s="14"/>
    </row>
    <row r="32" spans="2:21" ht="15.6" x14ac:dyDescent="0.3">
      <c r="B32" s="59" t="s">
        <v>11</v>
      </c>
      <c r="C32" s="53">
        <f>ROUND(E32,I2)</f>
        <v>-1.75</v>
      </c>
      <c r="D32" s="53" t="s">
        <v>5</v>
      </c>
      <c r="E32" s="54">
        <f>(C27-C28)/C29</f>
        <v>-1.75</v>
      </c>
      <c r="F32" s="46"/>
      <c r="G32" s="63"/>
      <c r="H32" s="63"/>
      <c r="I32" s="63"/>
      <c r="J32" s="63"/>
      <c r="K32" s="63"/>
      <c r="L32" s="63"/>
      <c r="M32" s="63"/>
      <c r="N32" s="65"/>
      <c r="O32" s="62"/>
      <c r="P32" s="62"/>
      <c r="Q32" s="62"/>
      <c r="R32" s="62"/>
      <c r="S32" s="62"/>
      <c r="T32" s="44"/>
      <c r="U32" s="14"/>
    </row>
    <row r="33" spans="2:21" ht="15.6" x14ac:dyDescent="0.3">
      <c r="B33" s="59" t="s">
        <v>13</v>
      </c>
      <c r="C33" s="53">
        <f>ROUND(-C27*E32,K2)</f>
        <v>7.88</v>
      </c>
      <c r="D33" s="53" t="s">
        <v>8</v>
      </c>
      <c r="E33" s="46"/>
      <c r="F33" s="46"/>
      <c r="G33" s="63"/>
      <c r="H33" s="63"/>
      <c r="I33" s="63"/>
      <c r="J33" s="63"/>
      <c r="K33" s="63"/>
      <c r="L33" s="63"/>
      <c r="M33" s="63"/>
      <c r="N33" s="63"/>
      <c r="O33" s="62"/>
      <c r="P33" s="62"/>
      <c r="Q33" s="62"/>
      <c r="R33" s="62"/>
      <c r="S33" s="62"/>
      <c r="T33" s="44"/>
      <c r="U33" s="14"/>
    </row>
    <row r="34" spans="2:21" ht="15.6" x14ac:dyDescent="0.3">
      <c r="B34" s="59" t="s">
        <v>12</v>
      </c>
      <c r="C34" s="53">
        <f>ROUND(C28*E32,K2)</f>
        <v>-14</v>
      </c>
      <c r="D34" s="53" t="s">
        <v>8</v>
      </c>
      <c r="E34" s="46"/>
      <c r="F34" s="46"/>
      <c r="G34" s="63"/>
      <c r="H34" s="63"/>
      <c r="I34" s="63"/>
      <c r="J34" s="63"/>
      <c r="K34" s="63"/>
      <c r="L34" s="63"/>
      <c r="M34" s="63"/>
      <c r="N34" s="63"/>
      <c r="O34" s="62"/>
      <c r="P34" s="62"/>
      <c r="Q34" s="62"/>
      <c r="R34" s="62"/>
      <c r="S34" s="62"/>
      <c r="T34" s="44"/>
      <c r="U34" s="14"/>
    </row>
    <row r="35" spans="2:21" x14ac:dyDescent="0.3">
      <c r="B35" s="60" t="s">
        <v>9</v>
      </c>
      <c r="C35" s="61">
        <f>ROUND(E32*E32*C29,K2)</f>
        <v>6.13</v>
      </c>
      <c r="D35" s="61" t="s">
        <v>8</v>
      </c>
      <c r="E35" s="44"/>
      <c r="F35" s="44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44"/>
      <c r="U35" s="14"/>
    </row>
    <row r="36" spans="2:21" x14ac:dyDescent="0.3">
      <c r="B36" s="15" t="s">
        <v>10</v>
      </c>
      <c r="C36" s="16">
        <f>ROUND((C33+C34+C35),K2)</f>
        <v>0.01</v>
      </c>
      <c r="D36" s="16" t="s">
        <v>8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8"/>
    </row>
    <row r="37" spans="2:21" x14ac:dyDescent="0.3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11"/>
    </row>
    <row r="38" spans="2:21" x14ac:dyDescent="0.3">
      <c r="B38" s="12" t="s">
        <v>19</v>
      </c>
      <c r="C38" s="13"/>
      <c r="D38" s="13"/>
      <c r="E38" s="13"/>
      <c r="F38" s="13"/>
      <c r="G38" s="13"/>
      <c r="H38" s="13"/>
      <c r="I38" s="13"/>
      <c r="J38" s="13" t="s">
        <v>27</v>
      </c>
      <c r="K38" s="13"/>
      <c r="L38" s="13"/>
      <c r="M38" s="14"/>
      <c r="N38" s="14"/>
    </row>
    <row r="39" spans="2:21" ht="15" thickBot="1" x14ac:dyDescent="0.35">
      <c r="B39" s="12"/>
      <c r="C39" s="13"/>
      <c r="D39" s="13"/>
      <c r="E39" s="13"/>
      <c r="F39" s="13"/>
      <c r="G39" s="13"/>
      <c r="H39" s="13"/>
      <c r="I39" s="13"/>
      <c r="J39" s="13" t="s">
        <v>26</v>
      </c>
      <c r="K39" s="13"/>
      <c r="L39" s="13"/>
      <c r="M39" s="14"/>
      <c r="N39" s="14"/>
    </row>
    <row r="40" spans="2:21" x14ac:dyDescent="0.3">
      <c r="B40" s="31" t="s">
        <v>20</v>
      </c>
      <c r="C40" s="32">
        <v>10000</v>
      </c>
      <c r="D40" s="33" t="s">
        <v>21</v>
      </c>
      <c r="E40" s="4" t="s">
        <v>21</v>
      </c>
      <c r="F40" s="13"/>
      <c r="G40" s="13"/>
      <c r="H40" s="13"/>
      <c r="I40" s="13"/>
      <c r="J40" s="19" t="s">
        <v>28</v>
      </c>
      <c r="K40" s="13"/>
      <c r="L40" s="13"/>
      <c r="M40" s="14"/>
      <c r="N40" s="14"/>
    </row>
    <row r="41" spans="2:21" ht="15" thickBot="1" x14ac:dyDescent="0.35">
      <c r="B41" s="34" t="s">
        <v>22</v>
      </c>
      <c r="C41" s="35">
        <v>314</v>
      </c>
      <c r="D41" s="36" t="s">
        <v>37</v>
      </c>
      <c r="E41" s="4" t="s">
        <v>23</v>
      </c>
      <c r="F41" s="88" t="s">
        <v>29</v>
      </c>
      <c r="G41" s="88"/>
      <c r="H41" s="40">
        <f>ROUND(2*SQRT(C41/3.1415),I2)</f>
        <v>19.995000000000001</v>
      </c>
      <c r="I41" s="40" t="s">
        <v>25</v>
      </c>
      <c r="J41" s="13"/>
      <c r="K41" s="13"/>
      <c r="L41" s="13"/>
      <c r="M41" s="14"/>
      <c r="N41" s="14"/>
    </row>
    <row r="42" spans="2:21" x14ac:dyDescent="0.3">
      <c r="B42" s="20"/>
      <c r="C42" s="5"/>
      <c r="D42" s="6"/>
      <c r="E42" s="4"/>
      <c r="F42" s="13"/>
      <c r="G42" s="13"/>
      <c r="H42" s="13"/>
      <c r="I42" s="13"/>
      <c r="J42" s="13"/>
      <c r="K42" s="13"/>
      <c r="L42" s="13"/>
      <c r="M42" s="14"/>
      <c r="N42" s="14"/>
    </row>
    <row r="43" spans="2:21" x14ac:dyDescent="0.3">
      <c r="B43" s="21" t="s">
        <v>31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14"/>
    </row>
    <row r="44" spans="2:21" x14ac:dyDescent="0.3">
      <c r="B44" s="12" t="s">
        <v>39</v>
      </c>
      <c r="C44" s="13"/>
      <c r="D44" s="19" t="s">
        <v>30</v>
      </c>
      <c r="E44" s="13"/>
      <c r="F44" s="22">
        <v>1.5900000000000001E-2</v>
      </c>
      <c r="G44" s="19" t="s">
        <v>24</v>
      </c>
      <c r="H44" s="41" t="s">
        <v>1</v>
      </c>
      <c r="I44" s="40">
        <f>ROUND(F44*$C$40/$C$41,I2)</f>
        <v>0.50600000000000001</v>
      </c>
      <c r="J44" s="42" t="s">
        <v>3</v>
      </c>
      <c r="K44" s="13"/>
      <c r="L44" s="13"/>
      <c r="M44" s="14"/>
      <c r="N44" s="14"/>
    </row>
    <row r="45" spans="2:21" x14ac:dyDescent="0.3">
      <c r="B45" s="12" t="s">
        <v>40</v>
      </c>
      <c r="C45" s="13"/>
      <c r="D45" s="19" t="s">
        <v>30</v>
      </c>
      <c r="E45" s="13"/>
      <c r="F45" s="22">
        <v>1.6799999999999999E-2</v>
      </c>
      <c r="G45" s="19" t="s">
        <v>24</v>
      </c>
      <c r="H45" s="41" t="s">
        <v>1</v>
      </c>
      <c r="I45" s="40">
        <f>ROUND(F45*$C$40/$C$41,I2)</f>
        <v>0.53500000000000003</v>
      </c>
      <c r="J45" s="42" t="s">
        <v>3</v>
      </c>
      <c r="K45" s="13"/>
      <c r="L45" s="13"/>
      <c r="M45" s="14"/>
      <c r="N45" s="14"/>
    </row>
    <row r="46" spans="2:21" x14ac:dyDescent="0.3">
      <c r="B46" s="12" t="s">
        <v>41</v>
      </c>
      <c r="C46" s="13"/>
      <c r="D46" s="19" t="s">
        <v>30</v>
      </c>
      <c r="E46" s="13"/>
      <c r="F46" s="22">
        <v>2.1999999999999999E-2</v>
      </c>
      <c r="G46" s="19" t="s">
        <v>24</v>
      </c>
      <c r="H46" s="41" t="s">
        <v>1</v>
      </c>
      <c r="I46" s="40">
        <f>ROUND(F46*$C$40/$C$41,I2)</f>
        <v>0.70099999999999996</v>
      </c>
      <c r="J46" s="42" t="s">
        <v>3</v>
      </c>
      <c r="K46" s="13"/>
      <c r="L46" s="13"/>
      <c r="M46" s="14"/>
      <c r="N46" s="14"/>
    </row>
    <row r="47" spans="2:21" x14ac:dyDescent="0.3">
      <c r="B47" s="12" t="s">
        <v>42</v>
      </c>
      <c r="C47" s="13"/>
      <c r="D47" s="19" t="s">
        <v>30</v>
      </c>
      <c r="E47" s="13"/>
      <c r="F47" s="22">
        <v>2.6499999999999999E-2</v>
      </c>
      <c r="G47" s="19" t="s">
        <v>24</v>
      </c>
      <c r="H47" s="41" t="s">
        <v>1</v>
      </c>
      <c r="I47" s="40">
        <f>ROUND(F47*$C$40/$C$41,I2)</f>
        <v>0.84399999999999997</v>
      </c>
      <c r="J47" s="42" t="s">
        <v>3</v>
      </c>
      <c r="K47" s="13"/>
      <c r="L47" s="13"/>
      <c r="M47" s="14"/>
      <c r="N47" s="14"/>
    </row>
    <row r="48" spans="2:21" x14ac:dyDescent="0.3">
      <c r="B48" s="12" t="s">
        <v>43</v>
      </c>
      <c r="C48" s="13"/>
      <c r="D48" s="19" t="s">
        <v>30</v>
      </c>
      <c r="E48" s="13"/>
      <c r="F48" s="22">
        <v>9.7000000000000003E-2</v>
      </c>
      <c r="G48" s="19" t="s">
        <v>24</v>
      </c>
      <c r="H48" s="41" t="s">
        <v>1</v>
      </c>
      <c r="I48" s="40">
        <f>ROUND(F48*$C$40/$C$41,I2)</f>
        <v>3.089</v>
      </c>
      <c r="J48" s="42" t="s">
        <v>3</v>
      </c>
      <c r="K48" s="13"/>
      <c r="L48" s="13"/>
      <c r="M48" s="14"/>
      <c r="N48" s="14"/>
    </row>
    <row r="49" spans="2:14" x14ac:dyDescent="0.3">
      <c r="B49" s="23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8"/>
      <c r="N49" s="18"/>
    </row>
    <row r="51" spans="2:14" x14ac:dyDescent="0.3">
      <c r="B51" s="25" t="s">
        <v>36</v>
      </c>
    </row>
    <row r="52" spans="2:14" x14ac:dyDescent="0.3">
      <c r="B52" s="25" t="s">
        <v>33</v>
      </c>
    </row>
    <row r="53" spans="2:14" x14ac:dyDescent="0.3">
      <c r="B53" s="26" t="s">
        <v>34</v>
      </c>
    </row>
    <row r="54" spans="2:14" x14ac:dyDescent="0.3">
      <c r="B54" s="26" t="s">
        <v>35</v>
      </c>
    </row>
  </sheetData>
  <sheetProtection algorithmName="SHA-512" hashValue="nVZUffiGy5BDgtKGVeBO0mjaecgJNV1Uc8gIs/DNhdQL6g5Ela0YSGpXKXJFdj8h5Tw6ot3AhzDxnZUwU6NQtg==" saltValue="pHWS9xJ1kbofRThD9wtI0Q==" spinCount="100000" sheet="1" objects="1" scenarios="1"/>
  <mergeCells count="1">
    <mergeCell ref="F41:G41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Steennis Bram</dc:creator>
  <cp:lastModifiedBy>Bram Steennis</cp:lastModifiedBy>
  <dcterms:created xsi:type="dcterms:W3CDTF">2021-02-26T11:48:50Z</dcterms:created>
  <dcterms:modified xsi:type="dcterms:W3CDTF">2021-10-02T12:05:29Z</dcterms:modified>
</cp:coreProperties>
</file>